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17655\Documents\Hayden Lakes HOA\Budget\"/>
    </mc:Choice>
  </mc:AlternateContent>
  <xr:revisionPtr revIDLastSave="0" documentId="8_{16F1C1C6-73F1-434B-8307-863FF581059B}" xr6:coauthVersionLast="47" xr6:coauthVersionMax="47" xr10:uidLastSave="{00000000-0000-0000-0000-000000000000}"/>
  <bookViews>
    <workbookView xWindow="-93" yWindow="-93" windowWidth="25786" windowHeight="1386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1" l="1"/>
  <c r="E6" i="1"/>
  <c r="D103" i="1"/>
  <c r="B97" i="1"/>
  <c r="B6" i="1"/>
  <c r="E100" i="1" l="1"/>
  <c r="C103" i="1"/>
  <c r="E103" i="1"/>
  <c r="E92" i="1"/>
  <c r="E15" i="1"/>
  <c r="D100" i="1"/>
  <c r="D104" i="1" s="1"/>
  <c r="C100" i="1"/>
  <c r="D92" i="1"/>
  <c r="C92" i="1"/>
  <c r="D15" i="1"/>
  <c r="C15" i="1"/>
  <c r="B103" i="1"/>
  <c r="B100" i="1"/>
  <c r="B92" i="1"/>
  <c r="B15" i="1"/>
  <c r="E104" i="1" l="1"/>
  <c r="C104" i="1"/>
  <c r="E94" i="1"/>
  <c r="C94" i="1"/>
  <c r="D94" i="1"/>
  <c r="D106" i="1" s="1"/>
  <c r="B94" i="1"/>
  <c r="B104" i="1"/>
  <c r="B106" i="1" l="1"/>
  <c r="C106" i="1"/>
  <c r="E106" i="1"/>
</calcChain>
</file>

<file path=xl/sharedStrings.xml><?xml version="1.0" encoding="utf-8"?>
<sst xmlns="http://schemas.openxmlformats.org/spreadsheetml/2006/main" count="126" uniqueCount="119">
  <si>
    <t>HAYDEN LAKES COMMUNITY ASSOCIATION, INC.</t>
  </si>
  <si>
    <t>Approved Budget</t>
  </si>
  <si>
    <t>Posted Thru Aug 31, 2025</t>
  </si>
  <si>
    <t>Anticipated Year End</t>
  </si>
  <si>
    <t>Working Budget</t>
  </si>
  <si>
    <t>Annual Dues</t>
  </si>
  <si>
    <t>OPERATING INCOME</t>
  </si>
  <si>
    <t>Annual Assessments</t>
  </si>
  <si>
    <t>668 homes</t>
  </si>
  <si>
    <t>Late Fees</t>
  </si>
  <si>
    <t>Collection  Reimbursement</t>
  </si>
  <si>
    <t>90% collection rate of apending on line 54</t>
  </si>
  <si>
    <t>Mow Exp. Reimbursement</t>
  </si>
  <si>
    <t>Deed Restriction Fines</t>
  </si>
  <si>
    <t>Interest Income</t>
  </si>
  <si>
    <t>Access Card Fee</t>
  </si>
  <si>
    <t>Resident fee for new pool cards. Offsets card cost, postage</t>
  </si>
  <si>
    <t>Misc Income</t>
  </si>
  <si>
    <t>Unplanned income</t>
  </si>
  <si>
    <t>Operating transfer to RSRV</t>
  </si>
  <si>
    <t>Recommended $169,241 in reserve study</t>
  </si>
  <si>
    <t>TOTAL INCOME</t>
  </si>
  <si>
    <t>OPERATING EXPENSES</t>
  </si>
  <si>
    <t xml:space="preserve">Audit &amp;Tax </t>
  </si>
  <si>
    <t>Audit/Tax Prep.</t>
  </si>
  <si>
    <t>Property Tax</t>
  </si>
  <si>
    <t>Committees</t>
  </si>
  <si>
    <t>Social</t>
  </si>
  <si>
    <t>Communications</t>
  </si>
  <si>
    <t>Veteran's</t>
  </si>
  <si>
    <t>Welcoming</t>
  </si>
  <si>
    <t>Combined with Social line 23</t>
  </si>
  <si>
    <t>Common Area Maint.</t>
  </si>
  <si>
    <t>General Repairs</t>
  </si>
  <si>
    <t>Includes electrical (line 31), fence (33), pavilion (78)</t>
  </si>
  <si>
    <t>Electrical Repairs</t>
  </si>
  <si>
    <t>Eliminated</t>
  </si>
  <si>
    <t>Signage</t>
  </si>
  <si>
    <t>Fence Maint.</t>
  </si>
  <si>
    <t>Insurance</t>
  </si>
  <si>
    <t>Insurance - D&amp;O</t>
  </si>
  <si>
    <t>10% increase</t>
  </si>
  <si>
    <t>Insurance- Property</t>
  </si>
  <si>
    <t xml:space="preserve">Insurance- Umbrella </t>
  </si>
  <si>
    <t>20% increase</t>
  </si>
  <si>
    <t>Insurance- Workers Comp</t>
  </si>
  <si>
    <t>Insurance - Flood</t>
  </si>
  <si>
    <t>Landscape</t>
  </si>
  <si>
    <t>Landscape Contract</t>
  </si>
  <si>
    <t>1.5% increase</t>
  </si>
  <si>
    <t>Landscape Improvements/Repairs</t>
  </si>
  <si>
    <t>reduced</t>
  </si>
  <si>
    <t>Irrigation Repairs</t>
  </si>
  <si>
    <t>increased for anticipated 2-wire system repairs</t>
  </si>
  <si>
    <t>Arborist</t>
  </si>
  <si>
    <t>Lake Maintenance</t>
  </si>
  <si>
    <t>Lake Management Contract</t>
  </si>
  <si>
    <t>3% increase</t>
  </si>
  <si>
    <t xml:space="preserve">Lake Chemical and Supplies </t>
  </si>
  <si>
    <t>Fountain Maintenance And Repairs</t>
  </si>
  <si>
    <t>Legal</t>
  </si>
  <si>
    <t>Assessment Collection</t>
  </si>
  <si>
    <t>Majority of any overage should be recaptured as income from resident</t>
  </si>
  <si>
    <t>Legal Corporate</t>
  </si>
  <si>
    <t>Legal Deed Restriction</t>
  </si>
  <si>
    <t>Increased enforcement of deed restrictions</t>
  </si>
  <si>
    <t>Administrative Management</t>
  </si>
  <si>
    <t>Management Services</t>
  </si>
  <si>
    <t>same</t>
  </si>
  <si>
    <t>Bank Chgs/Fees</t>
  </si>
  <si>
    <t>Copies and Printing</t>
  </si>
  <si>
    <t>Statements/Mailouts</t>
  </si>
  <si>
    <t>Yearly statement plus election mailout fee</t>
  </si>
  <si>
    <t>Misc Office Expense</t>
  </si>
  <si>
    <t>Postage</t>
  </si>
  <si>
    <t>Increase in USPS rate</t>
  </si>
  <si>
    <t>Record Storage Fees</t>
  </si>
  <si>
    <t>Elections</t>
  </si>
  <si>
    <t>Pool/Pavillion</t>
  </si>
  <si>
    <t>Pool Management Contract</t>
  </si>
  <si>
    <t>4% increase estimate</t>
  </si>
  <si>
    <t>Pool Chemicals</t>
  </si>
  <si>
    <t>Pool Equipment</t>
  </si>
  <si>
    <t>Pool Repairs/Imprvmts</t>
  </si>
  <si>
    <t>Pool Telephones/Internet</t>
  </si>
  <si>
    <t>Access Card System</t>
  </si>
  <si>
    <t>Pool Furniture</t>
  </si>
  <si>
    <t>Security and Camera Monitoring</t>
  </si>
  <si>
    <t>Clubhouse Repairs &amp; Cleaning Supplies</t>
  </si>
  <si>
    <t>Bathroom supplies only</t>
  </si>
  <si>
    <t>Exterminating</t>
  </si>
  <si>
    <t>Eliminated. Combined with line 94</t>
  </si>
  <si>
    <t>Janitorial/Cleaning Services</t>
  </si>
  <si>
    <t>Every other week Mar-Oct. Once/month Nov-Feb</t>
  </si>
  <si>
    <t>Parks &amp; Playgrounds</t>
  </si>
  <si>
    <t>Playground Maintenance and Repairs</t>
  </si>
  <si>
    <t>Primarily vandalism repairs</t>
  </si>
  <si>
    <t>Dog Park Maintenance</t>
  </si>
  <si>
    <t>Utilities</t>
  </si>
  <si>
    <t>Electric</t>
  </si>
  <si>
    <t>Water &amp; Sewer</t>
  </si>
  <si>
    <t>Reduced</t>
  </si>
  <si>
    <t>Other</t>
  </si>
  <si>
    <t>Bad Debt Expense</t>
  </si>
  <si>
    <t>Deed Restriction Maint/Force Mow</t>
  </si>
  <si>
    <t>Holiday Decorating</t>
  </si>
  <si>
    <t>Mosquito Spraying</t>
  </si>
  <si>
    <t>Mosquito sprays, pavilion extermination</t>
  </si>
  <si>
    <t>Operating Expenses</t>
  </si>
  <si>
    <t>Operating Surplus/Deficit</t>
  </si>
  <si>
    <t>RESERVE INCOME</t>
  </si>
  <si>
    <t>RSRV-Trsf from Opr. Fund</t>
  </si>
  <si>
    <t>RSRV Interest</t>
  </si>
  <si>
    <t>Capitalization Fee</t>
  </si>
  <si>
    <t>RESERVE EXPENSES</t>
  </si>
  <si>
    <t>TOTAL EXPENSES</t>
  </si>
  <si>
    <t>Reserve Surplus/Deficit</t>
  </si>
  <si>
    <t>ASSOCIATION SURPLUS/DEFICIT</t>
  </si>
  <si>
    <t>none planned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</si>
</sst>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#,##0.00;\(#,##0.00\)"/>
  </numFmts>
  <fonts count="13" x14ac:knownFonts="1">
    <font>
      <sz val="10"/>
      <color rgb="FF000000"/>
      <name val="Arial"/>
      <scheme val="minor"/>
    </font>
    <font>
      <b/>
      <sz val="11"/>
      <color theme="1"/>
      <name val="Calibri"/>
    </font>
    <font>
      <b/>
      <sz val="18"/>
      <color theme="1"/>
      <name val="Calibri"/>
    </font>
    <font>
      <b/>
      <sz val="10"/>
      <color theme="1"/>
      <name val="Arial"/>
      <scheme val="minor"/>
    </font>
    <font>
      <b/>
      <sz val="10"/>
      <color theme="1"/>
      <name val="Arial"/>
    </font>
    <font>
      <sz val="11"/>
      <color theme="1"/>
      <name val="Calibri"/>
    </font>
    <font>
      <sz val="10"/>
      <color theme="1"/>
      <name val="Arial"/>
      <scheme val="minor"/>
    </font>
    <font>
      <sz val="10"/>
      <color theme="1"/>
      <name val="Arial"/>
    </font>
    <font>
      <sz val="10"/>
      <color rgb="FF000000"/>
      <name val="Arial"/>
    </font>
    <font>
      <b/>
      <sz val="11"/>
      <color rgb="FF444444"/>
      <name val="Calibri"/>
      <family val="2"/>
      <charset val="1"/>
    </font>
    <font>
      <sz val="10"/>
      <color rgb="FF000000"/>
      <name val="Arial"/>
      <family val="2"/>
      <scheme val="minor"/>
    </font>
    <font>
      <sz val="11"/>
      <color rgb="FF000000"/>
      <name val="Calibri"/>
      <family val="2"/>
      <charset val="1"/>
    </font>
    <font>
      <b/>
      <sz val="9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E69138"/>
        <bgColor rgb="FFE69138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3CEFB"/>
        <bgColor indexed="64"/>
      </patternFill>
    </fill>
    <fill>
      <patternFill patternType="solid">
        <fgColor rgb="FFE69138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3" xfId="0" applyFont="1" applyBorder="1" applyAlignment="1">
      <alignment horizontal="center"/>
    </xf>
    <xf numFmtId="0" fontId="5" fillId="0" borderId="7" xfId="0" applyFont="1" applyBorder="1"/>
    <xf numFmtId="164" fontId="7" fillId="0" borderId="2" xfId="0" applyNumberFormat="1" applyFont="1" applyBorder="1"/>
    <xf numFmtId="0" fontId="1" fillId="0" borderId="7" xfId="0" applyFont="1" applyBorder="1" applyAlignment="1">
      <alignment horizontal="center"/>
    </xf>
    <xf numFmtId="164" fontId="7" fillId="0" borderId="5" xfId="0" applyNumberFormat="1" applyFont="1" applyBorder="1"/>
    <xf numFmtId="164" fontId="7" fillId="0" borderId="5" xfId="0" applyNumberFormat="1" applyFont="1" applyBorder="1" applyAlignment="1">
      <alignment horizontal="right"/>
    </xf>
    <xf numFmtId="0" fontId="1" fillId="3" borderId="7" xfId="0" applyFont="1" applyFill="1" applyBorder="1"/>
    <xf numFmtId="164" fontId="7" fillId="3" borderId="5" xfId="0" applyNumberFormat="1" applyFont="1" applyFill="1" applyBorder="1" applyAlignment="1">
      <alignment horizontal="right"/>
    </xf>
    <xf numFmtId="0" fontId="1" fillId="4" borderId="7" xfId="0" applyFont="1" applyFill="1" applyBorder="1" applyAlignment="1">
      <alignment horizontal="center"/>
    </xf>
    <xf numFmtId="0" fontId="1" fillId="4" borderId="7" xfId="0" applyFont="1" applyFill="1" applyBorder="1"/>
    <xf numFmtId="0" fontId="1" fillId="0" borderId="7" xfId="0" applyFont="1" applyBorder="1"/>
    <xf numFmtId="0" fontId="5" fillId="4" borderId="7" xfId="0" applyFont="1" applyFill="1" applyBorder="1"/>
    <xf numFmtId="0" fontId="3" fillId="0" borderId="8" xfId="0" applyFont="1" applyBorder="1" applyAlignment="1">
      <alignment horizontal="center"/>
    </xf>
    <xf numFmtId="0" fontId="6" fillId="0" borderId="8" xfId="0" applyFont="1" applyBorder="1"/>
    <xf numFmtId="0" fontId="3" fillId="3" borderId="8" xfId="0" applyFont="1" applyFill="1" applyBorder="1"/>
    <xf numFmtId="0" fontId="3" fillId="5" borderId="8" xfId="0" applyFont="1" applyFill="1" applyBorder="1" applyAlignment="1">
      <alignment horizontal="center"/>
    </xf>
    <xf numFmtId="164" fontId="7" fillId="5" borderId="5" xfId="0" applyNumberFormat="1" applyFont="1" applyFill="1" applyBorder="1" applyAlignment="1">
      <alignment horizontal="right"/>
    </xf>
    <xf numFmtId="164" fontId="7" fillId="6" borderId="5" xfId="0" applyNumberFormat="1" applyFont="1" applyFill="1" applyBorder="1" applyAlignment="1">
      <alignment horizontal="right"/>
    </xf>
    <xf numFmtId="164" fontId="7" fillId="7" borderId="5" xfId="0" applyNumberFormat="1" applyFont="1" applyFill="1" applyBorder="1"/>
    <xf numFmtId="164" fontId="7" fillId="7" borderId="5" xfId="0" applyNumberFormat="1" applyFont="1" applyFill="1" applyBorder="1" applyAlignment="1">
      <alignment horizontal="right"/>
    </xf>
    <xf numFmtId="164" fontId="7" fillId="7" borderId="4" xfId="0" applyNumberFormat="1" applyFont="1" applyFill="1" applyBorder="1" applyAlignment="1">
      <alignment horizontal="right"/>
    </xf>
    <xf numFmtId="164" fontId="7" fillId="7" borderId="2" xfId="0" applyNumberFormat="1" applyFont="1" applyFill="1" applyBorder="1"/>
    <xf numFmtId="0" fontId="2" fillId="0" borderId="10" xfId="0" applyFont="1" applyBorder="1" applyAlignment="1">
      <alignment horizontal="center"/>
    </xf>
    <xf numFmtId="164" fontId="4" fillId="7" borderId="3" xfId="0" applyNumberFormat="1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164" fontId="7" fillId="8" borderId="5" xfId="0" applyNumberFormat="1" applyFont="1" applyFill="1" applyBorder="1"/>
    <xf numFmtId="164" fontId="7" fillId="8" borderId="5" xfId="0" applyNumberFormat="1" applyFont="1" applyFill="1" applyBorder="1" applyAlignment="1">
      <alignment horizontal="right"/>
    </xf>
    <xf numFmtId="164" fontId="7" fillId="8" borderId="2" xfId="0" applyNumberFormat="1" applyFont="1" applyFill="1" applyBorder="1" applyAlignment="1">
      <alignment horizontal="right"/>
    </xf>
    <xf numFmtId="164" fontId="8" fillId="8" borderId="5" xfId="0" applyNumberFormat="1" applyFont="1" applyFill="1" applyBorder="1" applyAlignment="1">
      <alignment horizontal="right"/>
    </xf>
    <xf numFmtId="164" fontId="7" fillId="8" borderId="6" xfId="0" applyNumberFormat="1" applyFont="1" applyFill="1" applyBorder="1" applyAlignment="1">
      <alignment horizontal="right"/>
    </xf>
    <xf numFmtId="0" fontId="10" fillId="0" borderId="0" xfId="0" applyFont="1"/>
    <xf numFmtId="164" fontId="0" fillId="0" borderId="0" xfId="0" applyNumberFormat="1"/>
    <xf numFmtId="164" fontId="7" fillId="9" borderId="5" xfId="0" applyNumberFormat="1" applyFont="1" applyFill="1" applyBorder="1" applyAlignment="1">
      <alignment horizontal="right"/>
    </xf>
    <xf numFmtId="0" fontId="11" fillId="0" borderId="0" xfId="0" applyFont="1"/>
    <xf numFmtId="164" fontId="7" fillId="8" borderId="6" xfId="0" applyNumberFormat="1" applyFont="1" applyFill="1" applyBorder="1"/>
    <xf numFmtId="0" fontId="0" fillId="8" borderId="8" xfId="0" applyFill="1" applyBorder="1"/>
    <xf numFmtId="164" fontId="7" fillId="8" borderId="8" xfId="0" applyNumberFormat="1" applyFont="1" applyFill="1" applyBorder="1" applyAlignment="1">
      <alignment horizontal="right"/>
    </xf>
    <xf numFmtId="0" fontId="3" fillId="0" borderId="0" xfId="0" applyFont="1"/>
    <xf numFmtId="9" fontId="10" fillId="0" borderId="0" xfId="0" applyNumberFormat="1" applyFont="1"/>
    <xf numFmtId="9" fontId="0" fillId="0" borderId="0" xfId="0" applyNumberFormat="1"/>
    <xf numFmtId="6" fontId="11" fillId="0" borderId="0" xfId="0" applyNumberFormat="1" applyFont="1"/>
    <xf numFmtId="164" fontId="7" fillId="10" borderId="5" xfId="0" applyNumberFormat="1" applyFont="1" applyFill="1" applyBorder="1"/>
    <xf numFmtId="164" fontId="7" fillId="10" borderId="5" xfId="0" applyNumberFormat="1" applyFont="1" applyFill="1" applyBorder="1" applyAlignment="1">
      <alignment horizontal="right"/>
    </xf>
    <xf numFmtId="164" fontId="8" fillId="10" borderId="5" xfId="0" applyNumberFormat="1" applyFont="1" applyFill="1" applyBorder="1" applyAlignment="1">
      <alignment horizontal="right"/>
    </xf>
    <xf numFmtId="164" fontId="7" fillId="10" borderId="6" xfId="0" applyNumberFormat="1" applyFont="1" applyFill="1" applyBorder="1" applyAlignment="1">
      <alignment horizontal="right"/>
    </xf>
    <xf numFmtId="164" fontId="7" fillId="10" borderId="6" xfId="0" applyNumberFormat="1" applyFont="1" applyFill="1" applyBorder="1"/>
    <xf numFmtId="164" fontId="7" fillId="10" borderId="8" xfId="0" applyNumberFormat="1" applyFont="1" applyFill="1" applyBorder="1" applyAlignment="1">
      <alignment horizontal="right"/>
    </xf>
    <xf numFmtId="164" fontId="4" fillId="10" borderId="3" xfId="0" applyNumberFormat="1" applyFont="1" applyFill="1" applyBorder="1" applyAlignment="1">
      <alignment horizontal="center" wrapText="1"/>
    </xf>
    <xf numFmtId="164" fontId="7" fillId="10" borderId="2" xfId="0" applyNumberFormat="1" applyFont="1" applyFill="1" applyBorder="1" applyAlignment="1">
      <alignment horizontal="right"/>
    </xf>
    <xf numFmtId="0" fontId="5" fillId="11" borderId="8" xfId="0" applyFont="1" applyFill="1" applyBorder="1"/>
    <xf numFmtId="0" fontId="6" fillId="11" borderId="8" xfId="0" applyFont="1" applyFill="1" applyBorder="1"/>
    <xf numFmtId="0" fontId="10" fillId="6" borderId="0" xfId="0" applyFont="1" applyFill="1"/>
    <xf numFmtId="164" fontId="12" fillId="0" borderId="3" xfId="0" applyNumberFormat="1" applyFont="1" applyBorder="1" applyAlignment="1">
      <alignment horizontal="center" wrapText="1"/>
    </xf>
    <xf numFmtId="2" fontId="0" fillId="10" borderId="8" xfId="0" applyNumberFormat="1" applyFill="1" applyBorder="1"/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9" fillId="2" borderId="4" xfId="0" applyNumberFormat="1" applyFont="1" applyFill="1" applyBorder="1" applyAlignment="1">
      <alignment horizontal="center" vertical="center"/>
    </xf>
    <xf numFmtId="44" fontId="9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9138"/>
      <color rgb="FFB3CEFB"/>
      <color rgb="FFA4C2F4"/>
      <color rgb="FF9FC5E8"/>
      <color rgb="FFBF8EED"/>
      <color rgb="FFBFBFBF"/>
      <color rgb="FFD39AE2"/>
      <color rgb="FF6D9E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J109"/>
  <sheetViews>
    <sheetView tabSelected="1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A103" sqref="A103"/>
    </sheetView>
  </sheetViews>
  <sheetFormatPr defaultColWidth="12.5859375" defaultRowHeight="15.75" customHeight="1" x14ac:dyDescent="0.4"/>
  <cols>
    <col min="1" max="1" width="29.41015625" customWidth="1"/>
    <col min="2" max="2" width="13.1171875" customWidth="1"/>
    <col min="5" max="5" width="13.1171875" customWidth="1"/>
    <col min="7" max="7" width="60.41015625" bestFit="1" customWidth="1"/>
  </cols>
  <sheetData>
    <row r="1" spans="1:8" ht="14.35" x14ac:dyDescent="0.4">
      <c r="B1" s="57" t="s">
        <v>0</v>
      </c>
      <c r="C1" s="57"/>
      <c r="D1" s="57"/>
      <c r="E1" s="58"/>
    </row>
    <row r="2" spans="1:8" ht="23.35" x14ac:dyDescent="0.8">
      <c r="A2" s="23"/>
      <c r="B2" s="55">
        <v>2025</v>
      </c>
      <c r="C2" s="56"/>
      <c r="D2" s="56"/>
      <c r="E2" s="13">
        <v>2026</v>
      </c>
      <c r="F2" s="38"/>
      <c r="G2" s="38"/>
    </row>
    <row r="3" spans="1:8" ht="28" x14ac:dyDescent="0.8">
      <c r="A3" s="1"/>
      <c r="B3" s="25" t="s">
        <v>1</v>
      </c>
      <c r="C3" s="53" t="s">
        <v>2</v>
      </c>
      <c r="D3" s="24" t="s">
        <v>3</v>
      </c>
      <c r="E3" s="48" t="s">
        <v>4</v>
      </c>
    </row>
    <row r="4" spans="1:8" ht="14.35" x14ac:dyDescent="0.5">
      <c r="A4" s="2" t="s">
        <v>5</v>
      </c>
      <c r="B4" s="28">
        <v>1100</v>
      </c>
      <c r="C4" s="3"/>
      <c r="D4" s="22"/>
      <c r="E4" s="49">
        <v>1210</v>
      </c>
    </row>
    <row r="5" spans="1:8" ht="14.35" x14ac:dyDescent="0.5">
      <c r="A5" s="4" t="s">
        <v>6</v>
      </c>
      <c r="B5" s="26"/>
      <c r="C5" s="5"/>
      <c r="D5" s="19"/>
      <c r="E5" s="42"/>
    </row>
    <row r="6" spans="1:8" ht="14.35" x14ac:dyDescent="0.5">
      <c r="A6" s="2" t="s">
        <v>7</v>
      </c>
      <c r="B6" s="28">
        <f>B4*668</f>
        <v>734800</v>
      </c>
      <c r="C6" s="6">
        <v>489866.69</v>
      </c>
      <c r="D6" s="20">
        <v>734800</v>
      </c>
      <c r="E6" s="49">
        <f>E4*668</f>
        <v>808280</v>
      </c>
      <c r="G6" t="s">
        <v>8</v>
      </c>
    </row>
    <row r="7" spans="1:8" ht="14.35" x14ac:dyDescent="0.5">
      <c r="A7" s="2" t="s">
        <v>9</v>
      </c>
      <c r="B7" s="28">
        <v>9000</v>
      </c>
      <c r="C7" s="6">
        <v>12834.65</v>
      </c>
      <c r="D7" s="20">
        <v>13000</v>
      </c>
      <c r="E7" s="49">
        <v>9000</v>
      </c>
      <c r="G7" s="34"/>
    </row>
    <row r="8" spans="1:8" ht="14.35" x14ac:dyDescent="0.5">
      <c r="A8" s="2" t="s">
        <v>10</v>
      </c>
      <c r="B8" s="26">
        <v>10000</v>
      </c>
      <c r="C8" s="6">
        <v>18237.060000000001</v>
      </c>
      <c r="D8" s="20">
        <v>18500</v>
      </c>
      <c r="E8" s="42">
        <v>18000</v>
      </c>
      <c r="G8" s="34" t="s">
        <v>11</v>
      </c>
    </row>
    <row r="9" spans="1:8" ht="14.35" x14ac:dyDescent="0.5">
      <c r="A9" s="2" t="s">
        <v>12</v>
      </c>
      <c r="B9" s="26"/>
      <c r="C9" s="5">
        <v>330</v>
      </c>
      <c r="D9" s="19">
        <v>330</v>
      </c>
      <c r="E9" s="42">
        <v>0</v>
      </c>
    </row>
    <row r="10" spans="1:8" ht="14.35" x14ac:dyDescent="0.5">
      <c r="A10" s="2" t="s">
        <v>13</v>
      </c>
      <c r="B10" s="28"/>
      <c r="C10" s="6">
        <v>1900</v>
      </c>
      <c r="D10" s="20">
        <v>2000</v>
      </c>
      <c r="E10" s="49">
        <v>0</v>
      </c>
    </row>
    <row r="11" spans="1:8" ht="14.35" x14ac:dyDescent="0.5">
      <c r="A11" s="2" t="s">
        <v>14</v>
      </c>
      <c r="B11" s="28">
        <v>150</v>
      </c>
      <c r="C11" s="6">
        <v>167.93</v>
      </c>
      <c r="D11" s="20">
        <v>200</v>
      </c>
      <c r="E11" s="49">
        <v>150</v>
      </c>
    </row>
    <row r="12" spans="1:8" ht="14.35" x14ac:dyDescent="0.5">
      <c r="A12" s="2" t="s">
        <v>15</v>
      </c>
      <c r="B12" s="28"/>
      <c r="C12" s="6">
        <v>225</v>
      </c>
      <c r="D12" s="20">
        <v>225</v>
      </c>
      <c r="E12" s="49">
        <v>0</v>
      </c>
      <c r="G12" t="s">
        <v>16</v>
      </c>
    </row>
    <row r="13" spans="1:8" ht="14.35" x14ac:dyDescent="0.5">
      <c r="A13" s="2" t="s">
        <v>17</v>
      </c>
      <c r="B13" s="28"/>
      <c r="C13" s="6">
        <v>250</v>
      </c>
      <c r="D13" s="20">
        <v>250</v>
      </c>
      <c r="E13" s="49">
        <v>0</v>
      </c>
      <c r="G13" t="s">
        <v>18</v>
      </c>
    </row>
    <row r="14" spans="1:8" ht="14.35" x14ac:dyDescent="0.5">
      <c r="A14" s="2" t="s">
        <v>19</v>
      </c>
      <c r="B14" s="26">
        <v>-30000</v>
      </c>
      <c r="C14" s="6">
        <v>-20000</v>
      </c>
      <c r="D14" s="20">
        <v>-30000</v>
      </c>
      <c r="E14" s="42">
        <v>-136400</v>
      </c>
      <c r="G14" s="41" t="s">
        <v>20</v>
      </c>
      <c r="H14" s="34"/>
    </row>
    <row r="15" spans="1:8" ht="14.35" x14ac:dyDescent="0.5">
      <c r="A15" s="7" t="s">
        <v>21</v>
      </c>
      <c r="B15" s="8">
        <f t="shared" ref="B15" si="0">SUM(B6:B14)</f>
        <v>723950</v>
      </c>
      <c r="C15" s="8">
        <f>SUM(C6:C14)</f>
        <v>503811.33</v>
      </c>
      <c r="D15" s="8">
        <f>SUM(D6:D14)</f>
        <v>739305</v>
      </c>
      <c r="E15" s="8">
        <f t="shared" ref="E15" si="1">SUM(E6:E14)</f>
        <v>699030</v>
      </c>
    </row>
    <row r="16" spans="1:8" ht="14.35" x14ac:dyDescent="0.5">
      <c r="A16" s="9" t="s">
        <v>22</v>
      </c>
      <c r="B16" s="26"/>
      <c r="C16" s="5"/>
      <c r="D16" s="19"/>
      <c r="E16" s="42"/>
    </row>
    <row r="17" spans="1:7" ht="14.35" x14ac:dyDescent="0.5">
      <c r="A17" s="10" t="s">
        <v>23</v>
      </c>
      <c r="B17" s="26"/>
      <c r="C17" s="5"/>
      <c r="D17" s="19"/>
      <c r="E17" s="42"/>
    </row>
    <row r="18" spans="1:7" ht="14.35" x14ac:dyDescent="0.5">
      <c r="A18" s="2" t="s">
        <v>24</v>
      </c>
      <c r="B18" s="27">
        <v>1000</v>
      </c>
      <c r="C18" s="6">
        <v>900</v>
      </c>
      <c r="D18" s="20">
        <v>900</v>
      </c>
      <c r="E18" s="43">
        <v>900</v>
      </c>
    </row>
    <row r="19" spans="1:7" ht="14.35" x14ac:dyDescent="0.5">
      <c r="A19" s="2" t="s">
        <v>25</v>
      </c>
      <c r="B19" s="27">
        <v>50</v>
      </c>
      <c r="C19" s="6"/>
      <c r="D19" s="20">
        <v>100</v>
      </c>
      <c r="E19" s="43">
        <v>100</v>
      </c>
    </row>
    <row r="20" spans="1:7" ht="14.35" x14ac:dyDescent="0.5">
      <c r="A20" s="2"/>
      <c r="B20" s="26"/>
      <c r="C20" s="5"/>
      <c r="D20" s="19"/>
      <c r="E20" s="42"/>
    </row>
    <row r="21" spans="1:7" ht="14.35" x14ac:dyDescent="0.5">
      <c r="A21" s="11" t="s">
        <v>26</v>
      </c>
      <c r="B21" s="26"/>
      <c r="C21" s="5"/>
      <c r="D21" s="19"/>
      <c r="E21" s="42"/>
    </row>
    <row r="22" spans="1:7" ht="14.35" x14ac:dyDescent="0.5">
      <c r="A22" s="2" t="s">
        <v>27</v>
      </c>
      <c r="B22" s="27">
        <v>4000</v>
      </c>
      <c r="C22" s="6">
        <v>2319.42</v>
      </c>
      <c r="D22" s="20">
        <v>3000</v>
      </c>
      <c r="E22" s="43">
        <v>4000</v>
      </c>
      <c r="F22" s="31"/>
    </row>
    <row r="23" spans="1:7" ht="14.35" x14ac:dyDescent="0.5">
      <c r="A23" s="2" t="s">
        <v>28</v>
      </c>
      <c r="B23" s="27">
        <v>1000</v>
      </c>
      <c r="C23" s="18">
        <v>364.46</v>
      </c>
      <c r="D23" s="20">
        <v>480</v>
      </c>
      <c r="E23" s="43">
        <v>500</v>
      </c>
      <c r="F23" s="31"/>
    </row>
    <row r="24" spans="1:7" ht="14.35" x14ac:dyDescent="0.5">
      <c r="A24" s="2" t="s">
        <v>29</v>
      </c>
      <c r="B24" s="27">
        <v>300</v>
      </c>
      <c r="C24" s="6">
        <v>251.04</v>
      </c>
      <c r="D24" s="20">
        <v>251.04</v>
      </c>
      <c r="E24" s="43">
        <v>300</v>
      </c>
      <c r="F24" s="31"/>
    </row>
    <row r="25" spans="1:7" ht="14.35" x14ac:dyDescent="0.5">
      <c r="A25" s="2" t="s">
        <v>30</v>
      </c>
      <c r="B25" s="27">
        <v>200</v>
      </c>
      <c r="C25" s="5"/>
      <c r="D25" s="19">
        <v>0</v>
      </c>
      <c r="E25" s="43"/>
      <c r="G25" s="52" t="s">
        <v>31</v>
      </c>
    </row>
    <row r="26" spans="1:7" ht="14.35" x14ac:dyDescent="0.5">
      <c r="A26" s="2"/>
      <c r="B26" s="26"/>
      <c r="C26" s="5"/>
      <c r="D26" s="19"/>
      <c r="E26" s="42"/>
    </row>
    <row r="27" spans="1:7" ht="14.35" x14ac:dyDescent="0.5">
      <c r="A27" s="11" t="s">
        <v>32</v>
      </c>
      <c r="B27" s="26"/>
      <c r="C27" s="5"/>
      <c r="D27" s="19"/>
      <c r="E27" s="42"/>
    </row>
    <row r="28" spans="1:7" ht="14.35" x14ac:dyDescent="0.5">
      <c r="A28" s="2" t="s">
        <v>33</v>
      </c>
      <c r="B28" s="27">
        <v>1000</v>
      </c>
      <c r="C28" s="6">
        <v>775</v>
      </c>
      <c r="D28" s="20">
        <v>1000</v>
      </c>
      <c r="E28" s="43">
        <v>2500</v>
      </c>
      <c r="G28" t="s">
        <v>34</v>
      </c>
    </row>
    <row r="29" spans="1:7" ht="14.35" x14ac:dyDescent="0.5">
      <c r="A29" s="2" t="s">
        <v>35</v>
      </c>
      <c r="B29" s="27">
        <v>1000</v>
      </c>
      <c r="C29" s="6"/>
      <c r="D29" s="20">
        <v>775</v>
      </c>
      <c r="E29" s="43"/>
      <c r="G29" t="s">
        <v>36</v>
      </c>
    </row>
    <row r="30" spans="1:7" ht="14.35" x14ac:dyDescent="0.5">
      <c r="A30" s="2" t="s">
        <v>37</v>
      </c>
      <c r="B30" s="27">
        <v>250</v>
      </c>
      <c r="C30" s="6">
        <v>118.09</v>
      </c>
      <c r="D30" s="20">
        <v>118.09</v>
      </c>
      <c r="E30" s="43">
        <v>200</v>
      </c>
      <c r="G30" s="31"/>
    </row>
    <row r="31" spans="1:7" ht="14.35" x14ac:dyDescent="0.5">
      <c r="A31" s="2" t="s">
        <v>38</v>
      </c>
      <c r="B31" s="27">
        <v>5000</v>
      </c>
      <c r="C31" s="6"/>
      <c r="D31" s="20">
        <v>5000</v>
      </c>
      <c r="E31" s="43"/>
      <c r="F31" s="31"/>
      <c r="G31" t="s">
        <v>36</v>
      </c>
    </row>
    <row r="32" spans="1:7" ht="14.35" x14ac:dyDescent="0.5">
      <c r="A32" s="11"/>
      <c r="B32" s="26"/>
      <c r="C32" s="5"/>
      <c r="D32" s="19"/>
      <c r="E32" s="42"/>
    </row>
    <row r="33" spans="1:10" ht="14.35" x14ac:dyDescent="0.5">
      <c r="A33" s="11" t="s">
        <v>39</v>
      </c>
      <c r="B33" s="26"/>
      <c r="C33" s="5"/>
      <c r="D33" s="19"/>
      <c r="E33" s="42"/>
    </row>
    <row r="34" spans="1:10" ht="14.35" x14ac:dyDescent="0.5">
      <c r="A34" s="2" t="s">
        <v>40</v>
      </c>
      <c r="B34" s="29">
        <v>4900</v>
      </c>
      <c r="C34" s="6">
        <v>3243</v>
      </c>
      <c r="D34" s="20">
        <v>4886</v>
      </c>
      <c r="E34" s="44">
        <v>5260</v>
      </c>
      <c r="F34" s="31"/>
      <c r="G34" s="39" t="s">
        <v>41</v>
      </c>
    </row>
    <row r="35" spans="1:10" ht="14.35" x14ac:dyDescent="0.5">
      <c r="A35" s="2" t="s">
        <v>42</v>
      </c>
      <c r="B35" s="29">
        <v>18187</v>
      </c>
      <c r="C35" s="6">
        <v>11834.56</v>
      </c>
      <c r="D35" s="20">
        <v>17985.8</v>
      </c>
      <c r="E35" s="44">
        <v>19680</v>
      </c>
      <c r="G35" s="39" t="s">
        <v>41</v>
      </c>
    </row>
    <row r="36" spans="1:10" ht="14.35" x14ac:dyDescent="0.5">
      <c r="A36" s="2" t="s">
        <v>43</v>
      </c>
      <c r="B36" s="29">
        <v>2211</v>
      </c>
      <c r="C36" s="6">
        <v>1605</v>
      </c>
      <c r="D36" s="20">
        <v>2506.3200000000002</v>
      </c>
      <c r="E36" s="44">
        <v>2930</v>
      </c>
      <c r="G36" s="40" t="s">
        <v>44</v>
      </c>
    </row>
    <row r="37" spans="1:10" ht="14.35" x14ac:dyDescent="0.5">
      <c r="A37" s="2" t="s">
        <v>45</v>
      </c>
      <c r="B37" s="29">
        <v>425</v>
      </c>
      <c r="C37" s="6">
        <v>267.36</v>
      </c>
      <c r="D37" s="20">
        <v>401</v>
      </c>
      <c r="E37" s="44">
        <v>401</v>
      </c>
    </row>
    <row r="38" spans="1:10" ht="14.35" x14ac:dyDescent="0.5">
      <c r="A38" s="2" t="s">
        <v>46</v>
      </c>
      <c r="B38" s="27">
        <v>1000</v>
      </c>
      <c r="C38" s="18">
        <v>654</v>
      </c>
      <c r="D38" s="20">
        <v>985.32</v>
      </c>
      <c r="E38" s="43">
        <v>1000</v>
      </c>
    </row>
    <row r="39" spans="1:10" ht="14.35" x14ac:dyDescent="0.5">
      <c r="A39" s="2"/>
      <c r="B39" s="26"/>
      <c r="C39" s="5"/>
      <c r="D39" s="19"/>
      <c r="E39" s="42"/>
      <c r="F39" s="32"/>
      <c r="G39" s="31"/>
    </row>
    <row r="40" spans="1:10" ht="14.35" x14ac:dyDescent="0.5">
      <c r="A40" s="11" t="s">
        <v>47</v>
      </c>
      <c r="B40" s="26"/>
      <c r="C40" s="5"/>
      <c r="D40" s="19"/>
      <c r="E40" s="42"/>
    </row>
    <row r="41" spans="1:10" ht="14.35" x14ac:dyDescent="0.5">
      <c r="A41" s="2" t="s">
        <v>48</v>
      </c>
      <c r="B41" s="27">
        <v>230911.93</v>
      </c>
      <c r="C41" s="6">
        <v>173215.35999999999</v>
      </c>
      <c r="D41" s="20">
        <v>230911.93</v>
      </c>
      <c r="E41" s="43">
        <v>234375.61</v>
      </c>
      <c r="G41" t="s">
        <v>49</v>
      </c>
    </row>
    <row r="42" spans="1:10" ht="14.35" x14ac:dyDescent="0.5">
      <c r="A42" s="2" t="s">
        <v>50</v>
      </c>
      <c r="B42" s="27">
        <v>32500</v>
      </c>
      <c r="C42" s="6">
        <v>19241.66</v>
      </c>
      <c r="D42" s="20">
        <v>19241.66</v>
      </c>
      <c r="E42" s="43">
        <v>20000</v>
      </c>
      <c r="F42" s="31"/>
      <c r="G42" t="s">
        <v>51</v>
      </c>
    </row>
    <row r="43" spans="1:10" ht="14.35" x14ac:dyDescent="0.5">
      <c r="A43" s="2" t="s">
        <v>52</v>
      </c>
      <c r="B43" s="27">
        <v>30000</v>
      </c>
      <c r="C43" s="6">
        <v>31024.12</v>
      </c>
      <c r="D43" s="33">
        <v>50000</v>
      </c>
      <c r="E43" s="43">
        <v>64500</v>
      </c>
      <c r="G43" t="s">
        <v>53</v>
      </c>
      <c r="J43" s="31"/>
    </row>
    <row r="44" spans="1:10" ht="14.35" x14ac:dyDescent="0.5">
      <c r="A44" s="2" t="s">
        <v>54</v>
      </c>
      <c r="B44" s="27">
        <v>8000</v>
      </c>
      <c r="C44" s="6">
        <v>8770</v>
      </c>
      <c r="D44" s="20">
        <v>11445</v>
      </c>
      <c r="E44" s="43">
        <v>8000</v>
      </c>
      <c r="H44" s="31"/>
    </row>
    <row r="45" spans="1:10" ht="14.35" x14ac:dyDescent="0.5">
      <c r="A45" s="2"/>
      <c r="B45" s="26"/>
      <c r="C45" s="5"/>
      <c r="D45" s="19"/>
      <c r="E45" s="42"/>
    </row>
    <row r="46" spans="1:10" ht="14.35" x14ac:dyDescent="0.5">
      <c r="A46" s="11" t="s">
        <v>55</v>
      </c>
      <c r="B46" s="26"/>
      <c r="C46" s="5"/>
      <c r="D46" s="19"/>
      <c r="E46" s="42"/>
    </row>
    <row r="47" spans="1:10" ht="14.35" x14ac:dyDescent="0.5">
      <c r="A47" s="2" t="s">
        <v>56</v>
      </c>
      <c r="B47" s="27">
        <v>10200</v>
      </c>
      <c r="C47" s="18">
        <v>6800</v>
      </c>
      <c r="D47" s="20">
        <v>10200</v>
      </c>
      <c r="E47" s="43">
        <v>10500</v>
      </c>
      <c r="G47" s="31" t="s">
        <v>57</v>
      </c>
    </row>
    <row r="48" spans="1:10" ht="14.35" x14ac:dyDescent="0.5">
      <c r="A48" s="2" t="s">
        <v>58</v>
      </c>
      <c r="B48" s="27">
        <v>16000</v>
      </c>
      <c r="C48" s="6">
        <v>6936.79</v>
      </c>
      <c r="D48" s="20">
        <v>13000</v>
      </c>
      <c r="E48" s="43">
        <v>13000</v>
      </c>
      <c r="G48" t="s">
        <v>51</v>
      </c>
    </row>
    <row r="49" spans="1:8" ht="14.35" x14ac:dyDescent="0.5">
      <c r="A49" s="2" t="s">
        <v>59</v>
      </c>
      <c r="B49" s="27">
        <v>15000</v>
      </c>
      <c r="C49" s="6">
        <v>1135.06</v>
      </c>
      <c r="D49" s="20">
        <v>4000</v>
      </c>
      <c r="E49" s="43">
        <v>6000</v>
      </c>
      <c r="G49" s="31" t="s">
        <v>51</v>
      </c>
    </row>
    <row r="50" spans="1:8" ht="14.35" x14ac:dyDescent="0.5">
      <c r="A50" s="2"/>
      <c r="B50" s="26"/>
      <c r="C50" s="5"/>
      <c r="D50" s="19"/>
      <c r="E50" s="42"/>
    </row>
    <row r="51" spans="1:8" ht="14.35" x14ac:dyDescent="0.5">
      <c r="A51" s="11" t="s">
        <v>60</v>
      </c>
      <c r="B51" s="26"/>
      <c r="C51" s="5"/>
      <c r="D51" s="19"/>
      <c r="E51" s="42"/>
    </row>
    <row r="52" spans="1:8" ht="14.35" x14ac:dyDescent="0.5">
      <c r="A52" s="2" t="s">
        <v>61</v>
      </c>
      <c r="B52" s="27">
        <v>20000</v>
      </c>
      <c r="C52" s="6">
        <v>18474.96</v>
      </c>
      <c r="D52" s="20">
        <v>20000</v>
      </c>
      <c r="E52" s="43">
        <v>20000</v>
      </c>
      <c r="G52" t="s">
        <v>62</v>
      </c>
    </row>
    <row r="53" spans="1:8" ht="14.35" x14ac:dyDescent="0.5">
      <c r="A53" s="2" t="s">
        <v>63</v>
      </c>
      <c r="B53" s="27">
        <v>7000</v>
      </c>
      <c r="C53" s="6">
        <v>1239.31</v>
      </c>
      <c r="D53" s="20">
        <v>5000</v>
      </c>
      <c r="E53" s="43">
        <v>5000</v>
      </c>
      <c r="G53" s="31" t="s">
        <v>51</v>
      </c>
    </row>
    <row r="54" spans="1:8" ht="14.35" x14ac:dyDescent="0.5">
      <c r="A54" s="2" t="s">
        <v>64</v>
      </c>
      <c r="B54" s="27">
        <v>500</v>
      </c>
      <c r="C54" s="6">
        <v>225</v>
      </c>
      <c r="D54" s="20">
        <v>225</v>
      </c>
      <c r="E54" s="43">
        <v>1000</v>
      </c>
      <c r="G54" t="s">
        <v>65</v>
      </c>
    </row>
    <row r="55" spans="1:8" ht="14.35" x14ac:dyDescent="0.5">
      <c r="A55" s="2"/>
      <c r="B55" s="26"/>
      <c r="C55" s="5"/>
      <c r="D55" s="19"/>
      <c r="E55" s="42"/>
    </row>
    <row r="56" spans="1:8" ht="14.35" x14ac:dyDescent="0.5">
      <c r="A56" s="11" t="s">
        <v>66</v>
      </c>
      <c r="B56" s="26"/>
      <c r="C56" s="5"/>
      <c r="D56" s="19"/>
      <c r="E56" s="42"/>
    </row>
    <row r="57" spans="1:8" ht="14.35" x14ac:dyDescent="0.5">
      <c r="A57" s="2" t="s">
        <v>67</v>
      </c>
      <c r="B57" s="29">
        <v>28800</v>
      </c>
      <c r="C57" s="6">
        <v>19200</v>
      </c>
      <c r="D57" s="20">
        <v>33600</v>
      </c>
      <c r="E57" s="44">
        <v>28800</v>
      </c>
      <c r="G57" s="31" t="s">
        <v>68</v>
      </c>
    </row>
    <row r="58" spans="1:8" ht="14.35" x14ac:dyDescent="0.5">
      <c r="A58" s="2" t="s">
        <v>69</v>
      </c>
      <c r="B58" s="27"/>
      <c r="C58" s="6">
        <v>10</v>
      </c>
      <c r="D58" s="20">
        <v>10</v>
      </c>
      <c r="E58" s="43"/>
    </row>
    <row r="59" spans="1:8" ht="14.35" x14ac:dyDescent="0.5">
      <c r="A59" s="2" t="s">
        <v>70</v>
      </c>
      <c r="B59" s="27">
        <v>1500</v>
      </c>
      <c r="C59" s="6">
        <v>465.15</v>
      </c>
      <c r="D59" s="20">
        <v>1200</v>
      </c>
      <c r="E59" s="43">
        <v>1600</v>
      </c>
    </row>
    <row r="60" spans="1:8" ht="14.35" x14ac:dyDescent="0.5">
      <c r="A60" s="2" t="s">
        <v>71</v>
      </c>
      <c r="B60" s="27">
        <v>3000</v>
      </c>
      <c r="C60" s="6">
        <v>930</v>
      </c>
      <c r="D60" s="20">
        <v>2672</v>
      </c>
      <c r="E60" s="43">
        <v>3000</v>
      </c>
      <c r="G60" s="31" t="s">
        <v>72</v>
      </c>
      <c r="H60" s="31"/>
    </row>
    <row r="61" spans="1:8" ht="14.35" x14ac:dyDescent="0.5">
      <c r="A61" s="2" t="s">
        <v>73</v>
      </c>
      <c r="B61" s="27">
        <v>500</v>
      </c>
      <c r="C61" s="6">
        <v>42</v>
      </c>
      <c r="D61" s="20">
        <v>75</v>
      </c>
      <c r="E61" s="43">
        <v>500</v>
      </c>
      <c r="G61" s="31"/>
    </row>
    <row r="62" spans="1:8" ht="14.35" x14ac:dyDescent="0.5">
      <c r="A62" s="2" t="s">
        <v>74</v>
      </c>
      <c r="B62" s="27">
        <v>1000</v>
      </c>
      <c r="C62" s="6">
        <v>993.37</v>
      </c>
      <c r="D62" s="20">
        <v>1600</v>
      </c>
      <c r="E62" s="43">
        <v>1700</v>
      </c>
      <c r="G62" t="s">
        <v>75</v>
      </c>
    </row>
    <row r="63" spans="1:8" ht="14.35" x14ac:dyDescent="0.5">
      <c r="A63" s="2" t="s">
        <v>76</v>
      </c>
      <c r="B63" s="27">
        <v>360</v>
      </c>
      <c r="C63" s="6">
        <v>210</v>
      </c>
      <c r="D63" s="20">
        <v>360</v>
      </c>
      <c r="E63" s="43"/>
    </row>
    <row r="64" spans="1:8" ht="14.35" x14ac:dyDescent="0.5">
      <c r="A64" s="2" t="s">
        <v>77</v>
      </c>
      <c r="B64" s="27">
        <v>1100</v>
      </c>
      <c r="C64" s="6"/>
      <c r="D64" s="20">
        <v>0</v>
      </c>
      <c r="E64" s="43"/>
      <c r="F64" s="31"/>
      <c r="G64" t="s">
        <v>36</v>
      </c>
    </row>
    <row r="65" spans="1:7" ht="14.35" x14ac:dyDescent="0.5">
      <c r="A65" s="11"/>
      <c r="B65" s="26"/>
      <c r="C65" s="5"/>
      <c r="D65" s="19"/>
      <c r="E65" s="42"/>
    </row>
    <row r="66" spans="1:7" ht="14.35" x14ac:dyDescent="0.5">
      <c r="A66" s="11" t="s">
        <v>78</v>
      </c>
      <c r="B66" s="26"/>
      <c r="C66" s="5"/>
      <c r="D66" s="19"/>
      <c r="E66" s="42"/>
    </row>
    <row r="67" spans="1:7" ht="14.35" x14ac:dyDescent="0.5">
      <c r="A67" s="2" t="s">
        <v>79</v>
      </c>
      <c r="B67" s="27">
        <v>47960</v>
      </c>
      <c r="C67" s="6">
        <v>42210</v>
      </c>
      <c r="D67" s="20">
        <v>47960</v>
      </c>
      <c r="E67" s="43">
        <v>50000</v>
      </c>
      <c r="G67" s="31" t="s">
        <v>80</v>
      </c>
    </row>
    <row r="68" spans="1:7" ht="14.35" x14ac:dyDescent="0.5">
      <c r="A68" s="2" t="s">
        <v>81</v>
      </c>
      <c r="B68" s="27"/>
      <c r="C68" s="6">
        <v>59.53</v>
      </c>
      <c r="D68" s="20">
        <v>59.53</v>
      </c>
      <c r="E68" s="43">
        <v>0</v>
      </c>
    </row>
    <row r="69" spans="1:7" ht="14.35" x14ac:dyDescent="0.5">
      <c r="A69" s="2" t="s">
        <v>82</v>
      </c>
      <c r="B69" s="27">
        <v>1000</v>
      </c>
      <c r="C69" s="6">
        <v>1394.29</v>
      </c>
      <c r="D69" s="20">
        <v>1394.29</v>
      </c>
      <c r="E69" s="43">
        <v>1000</v>
      </c>
    </row>
    <row r="70" spans="1:7" ht="14.35" x14ac:dyDescent="0.5">
      <c r="A70" s="2" t="s">
        <v>83</v>
      </c>
      <c r="B70" s="27">
        <v>8000</v>
      </c>
      <c r="C70" s="6">
        <v>7061.29</v>
      </c>
      <c r="D70" s="20">
        <v>12000</v>
      </c>
      <c r="E70" s="43">
        <v>10000</v>
      </c>
    </row>
    <row r="71" spans="1:7" ht="14.35" x14ac:dyDescent="0.5">
      <c r="A71" s="2" t="s">
        <v>84</v>
      </c>
      <c r="B71" s="27">
        <v>2700</v>
      </c>
      <c r="C71" s="6">
        <v>1355.31</v>
      </c>
      <c r="D71" s="20">
        <v>2549.4</v>
      </c>
      <c r="E71" s="43">
        <v>2600</v>
      </c>
    </row>
    <row r="72" spans="1:7" ht="14.35" x14ac:dyDescent="0.5">
      <c r="A72" s="2" t="s">
        <v>85</v>
      </c>
      <c r="B72" s="27">
        <v>200</v>
      </c>
      <c r="C72" s="6">
        <v>42.21</v>
      </c>
      <c r="D72" s="20">
        <v>42.21</v>
      </c>
      <c r="E72" s="43">
        <v>200</v>
      </c>
      <c r="G72" s="31"/>
    </row>
    <row r="73" spans="1:7" ht="14.35" x14ac:dyDescent="0.5">
      <c r="A73" s="2" t="s">
        <v>86</v>
      </c>
      <c r="B73" s="27">
        <v>0</v>
      </c>
      <c r="C73" s="6"/>
      <c r="D73" s="20"/>
      <c r="E73" s="43"/>
      <c r="G73" s="31"/>
    </row>
    <row r="74" spans="1:7" ht="14.35" x14ac:dyDescent="0.5">
      <c r="A74" s="2" t="s">
        <v>87</v>
      </c>
      <c r="B74" s="27"/>
      <c r="C74" s="6"/>
      <c r="D74" s="20"/>
      <c r="E74" s="43"/>
      <c r="G74" s="31"/>
    </row>
    <row r="75" spans="1:7" ht="14.35" x14ac:dyDescent="0.5">
      <c r="A75" s="2" t="s">
        <v>88</v>
      </c>
      <c r="B75" s="27">
        <v>1000</v>
      </c>
      <c r="C75" s="6">
        <v>487.25</v>
      </c>
      <c r="D75" s="20">
        <v>600</v>
      </c>
      <c r="E75" s="43">
        <v>500</v>
      </c>
      <c r="G75" t="s">
        <v>89</v>
      </c>
    </row>
    <row r="76" spans="1:7" ht="14.35" x14ac:dyDescent="0.5">
      <c r="A76" s="2" t="s">
        <v>90</v>
      </c>
      <c r="B76" s="27">
        <v>500</v>
      </c>
      <c r="C76" s="6">
        <v>8330</v>
      </c>
      <c r="D76" s="20">
        <v>8455</v>
      </c>
      <c r="E76" s="43"/>
      <c r="G76" s="31" t="s">
        <v>91</v>
      </c>
    </row>
    <row r="77" spans="1:7" ht="14.35" x14ac:dyDescent="0.5">
      <c r="A77" s="2" t="s">
        <v>92</v>
      </c>
      <c r="B77" s="27">
        <v>1700</v>
      </c>
      <c r="C77" s="6">
        <v>1020</v>
      </c>
      <c r="D77" s="20">
        <v>1785</v>
      </c>
      <c r="E77" s="43">
        <v>2125</v>
      </c>
      <c r="G77" s="31" t="s">
        <v>93</v>
      </c>
    </row>
    <row r="78" spans="1:7" ht="14.35" x14ac:dyDescent="0.5">
      <c r="A78" s="2"/>
      <c r="B78" s="26"/>
      <c r="C78" s="5"/>
      <c r="D78" s="19"/>
      <c r="E78" s="42"/>
    </row>
    <row r="79" spans="1:7" ht="14.35" x14ac:dyDescent="0.5">
      <c r="A79" s="11" t="s">
        <v>94</v>
      </c>
      <c r="B79" s="26"/>
      <c r="C79" s="5"/>
      <c r="D79" s="19"/>
      <c r="E79" s="42"/>
    </row>
    <row r="80" spans="1:7" ht="14.35" x14ac:dyDescent="0.5">
      <c r="A80" s="2" t="s">
        <v>95</v>
      </c>
      <c r="B80" s="30">
        <v>3000</v>
      </c>
      <c r="C80" s="6">
        <v>579.12</v>
      </c>
      <c r="D80" s="20">
        <v>650</v>
      </c>
      <c r="E80" s="45">
        <v>500</v>
      </c>
      <c r="G80" t="s">
        <v>96</v>
      </c>
    </row>
    <row r="81" spans="1:7" ht="14.35" x14ac:dyDescent="0.5">
      <c r="A81" s="2" t="s">
        <v>97</v>
      </c>
      <c r="B81" s="36">
        <v>300</v>
      </c>
      <c r="C81" s="6">
        <v>50.26</v>
      </c>
      <c r="D81" s="21">
        <v>175</v>
      </c>
      <c r="E81" s="54">
        <v>350</v>
      </c>
      <c r="F81" s="31"/>
    </row>
    <row r="82" spans="1:7" ht="14.35" x14ac:dyDescent="0.5">
      <c r="A82" s="2"/>
      <c r="B82" s="26"/>
      <c r="C82" s="5"/>
      <c r="D82" s="19"/>
      <c r="E82" s="42"/>
    </row>
    <row r="83" spans="1:7" ht="14.35" x14ac:dyDescent="0.5">
      <c r="A83" s="11" t="s">
        <v>98</v>
      </c>
      <c r="B83" s="35"/>
      <c r="C83" s="5"/>
      <c r="D83" s="19"/>
      <c r="E83" s="46"/>
    </row>
    <row r="84" spans="1:7" ht="14.35" x14ac:dyDescent="0.5">
      <c r="A84" s="2" t="s">
        <v>99</v>
      </c>
      <c r="B84" s="37">
        <v>100000</v>
      </c>
      <c r="C84" s="6">
        <v>58543.61</v>
      </c>
      <c r="D84" s="21">
        <v>100000</v>
      </c>
      <c r="E84" s="47">
        <v>100000</v>
      </c>
    </row>
    <row r="85" spans="1:7" ht="14.35" x14ac:dyDescent="0.5">
      <c r="A85" s="12" t="s">
        <v>100</v>
      </c>
      <c r="B85" s="27">
        <v>105000</v>
      </c>
      <c r="C85" s="6">
        <v>33668.75</v>
      </c>
      <c r="D85" s="20">
        <v>62000</v>
      </c>
      <c r="E85" s="43">
        <v>70000</v>
      </c>
      <c r="G85" t="s">
        <v>101</v>
      </c>
    </row>
    <row r="86" spans="1:7" ht="14.35" x14ac:dyDescent="0.5">
      <c r="A86" s="12"/>
      <c r="B86" s="26"/>
      <c r="C86" s="5"/>
      <c r="D86" s="19"/>
      <c r="E86" s="42"/>
    </row>
    <row r="87" spans="1:7" ht="14.35" x14ac:dyDescent="0.5">
      <c r="A87" s="11" t="s">
        <v>102</v>
      </c>
      <c r="B87" s="26"/>
      <c r="C87" s="5"/>
      <c r="D87" s="19"/>
      <c r="E87" s="42"/>
    </row>
    <row r="88" spans="1:7" ht="14.35" x14ac:dyDescent="0.5">
      <c r="A88" s="2" t="s">
        <v>103</v>
      </c>
      <c r="B88" s="27">
        <v>0</v>
      </c>
      <c r="C88" s="6"/>
      <c r="D88" s="20"/>
      <c r="E88" s="43"/>
    </row>
    <row r="89" spans="1:7" ht="14.35" x14ac:dyDescent="0.5">
      <c r="A89" s="2" t="s">
        <v>104</v>
      </c>
      <c r="B89" s="27">
        <v>100</v>
      </c>
      <c r="C89" s="6">
        <v>405</v>
      </c>
      <c r="D89" s="20">
        <v>405</v>
      </c>
      <c r="E89" s="43">
        <v>0</v>
      </c>
      <c r="G89" s="31"/>
    </row>
    <row r="90" spans="1:7" ht="14.35" x14ac:dyDescent="0.5">
      <c r="A90" s="2" t="s">
        <v>105</v>
      </c>
      <c r="B90" s="27">
        <v>2500</v>
      </c>
      <c r="C90" s="6"/>
      <c r="D90" s="20">
        <v>1300</v>
      </c>
      <c r="E90" s="43">
        <v>1500</v>
      </c>
    </row>
    <row r="91" spans="1:7" ht="14.35" x14ac:dyDescent="0.5">
      <c r="A91" s="2" t="s">
        <v>106</v>
      </c>
      <c r="B91" s="27">
        <v>2709</v>
      </c>
      <c r="C91" s="6">
        <v>1461</v>
      </c>
      <c r="D91" s="20">
        <v>3500</v>
      </c>
      <c r="E91" s="43">
        <v>4500</v>
      </c>
      <c r="G91" s="31" t="s">
        <v>107</v>
      </c>
    </row>
    <row r="92" spans="1:7" ht="14.35" x14ac:dyDescent="0.5">
      <c r="A92" s="7" t="s">
        <v>108</v>
      </c>
      <c r="B92" s="8">
        <f>SUM(B17:B91)</f>
        <v>723563.92999999993</v>
      </c>
      <c r="C92" s="8">
        <f>SUM(C18:C91)</f>
        <v>467912.33</v>
      </c>
      <c r="D92" s="8">
        <f>SUM(D18:D91)</f>
        <v>684804.59000000008</v>
      </c>
      <c r="E92" s="8">
        <f>SUM(E17:E91)</f>
        <v>699021.61</v>
      </c>
    </row>
    <row r="93" spans="1:7" ht="14.35" x14ac:dyDescent="0.5">
      <c r="A93" s="2"/>
      <c r="B93" s="5"/>
      <c r="C93" s="5"/>
      <c r="D93" s="5"/>
      <c r="E93" s="5"/>
    </row>
    <row r="94" spans="1:7" ht="14.35" x14ac:dyDescent="0.5">
      <c r="A94" s="7" t="s">
        <v>109</v>
      </c>
      <c r="B94" s="8">
        <f>B15-B92</f>
        <v>386.07000000006519</v>
      </c>
      <c r="C94" s="8">
        <f>C15-C92</f>
        <v>35899</v>
      </c>
      <c r="D94" s="8">
        <f>D15-D92</f>
        <v>54500.409999999916</v>
      </c>
      <c r="E94" s="8">
        <f>E15-E92</f>
        <v>8.3900000000139698</v>
      </c>
    </row>
    <row r="95" spans="1:7" ht="12.7" x14ac:dyDescent="0.4">
      <c r="B95" s="26"/>
      <c r="C95" s="5"/>
      <c r="D95" s="19"/>
      <c r="E95" s="26"/>
    </row>
    <row r="96" spans="1:7" ht="12.7" x14ac:dyDescent="0.4">
      <c r="A96" s="13" t="s">
        <v>110</v>
      </c>
      <c r="B96" s="26"/>
      <c r="C96" s="5"/>
      <c r="D96" s="19"/>
      <c r="E96" s="42"/>
    </row>
    <row r="97" spans="1:6" ht="12.7" x14ac:dyDescent="0.4">
      <c r="A97" s="14" t="s">
        <v>111</v>
      </c>
      <c r="B97" s="27">
        <f>B14*-1</f>
        <v>30000</v>
      </c>
      <c r="C97" s="6">
        <v>20000</v>
      </c>
      <c r="D97" s="20">
        <v>30000</v>
      </c>
      <c r="E97" s="43">
        <f>E14*-1</f>
        <v>136400</v>
      </c>
    </row>
    <row r="98" spans="1:6" ht="12.7" x14ac:dyDescent="0.4">
      <c r="A98" s="14" t="s">
        <v>112</v>
      </c>
      <c r="B98" s="27">
        <v>1000</v>
      </c>
      <c r="C98" s="6">
        <v>640.41</v>
      </c>
      <c r="D98" s="20">
        <v>1050</v>
      </c>
      <c r="E98" s="43">
        <v>1200</v>
      </c>
      <c r="F98" s="31"/>
    </row>
    <row r="99" spans="1:6" ht="12.7" x14ac:dyDescent="0.4">
      <c r="A99" s="14" t="s">
        <v>113</v>
      </c>
      <c r="B99" s="27">
        <v>0</v>
      </c>
      <c r="C99" s="6">
        <v>17600</v>
      </c>
      <c r="D99" s="20">
        <v>17050</v>
      </c>
      <c r="E99" s="43">
        <v>0</v>
      </c>
    </row>
    <row r="100" spans="1:6" ht="14.35" x14ac:dyDescent="0.5">
      <c r="A100" s="50" t="s">
        <v>21</v>
      </c>
      <c r="B100" s="8">
        <f t="shared" ref="B100" si="2">SUM(B97:B99)</f>
        <v>31000</v>
      </c>
      <c r="C100" s="8">
        <f>SUM(C97:C99)</f>
        <v>38240.410000000003</v>
      </c>
      <c r="D100" s="8">
        <f>SUM(D97:D99)</f>
        <v>48100</v>
      </c>
      <c r="E100" s="8">
        <f t="shared" ref="E100" si="3">SUM(E97:E99)</f>
        <v>137600</v>
      </c>
    </row>
    <row r="101" spans="1:6" ht="12.7" x14ac:dyDescent="0.4">
      <c r="A101" s="13" t="s">
        <v>114</v>
      </c>
      <c r="B101" s="26"/>
      <c r="C101" s="5"/>
      <c r="D101" s="19"/>
      <c r="E101" s="26"/>
    </row>
    <row r="102" spans="1:6" ht="12.7" x14ac:dyDescent="0.4">
      <c r="A102" s="14" t="s">
        <v>118</v>
      </c>
      <c r="B102" s="26"/>
      <c r="C102" s="6"/>
      <c r="D102" s="20"/>
      <c r="E102" s="42"/>
    </row>
    <row r="103" spans="1:6" ht="12.7" x14ac:dyDescent="0.4">
      <c r="A103" s="51" t="s">
        <v>115</v>
      </c>
      <c r="B103" s="8">
        <f>SUM(B102:B102)</f>
        <v>0</v>
      </c>
      <c r="C103" s="8">
        <f>C102</f>
        <v>0</v>
      </c>
      <c r="D103" s="8">
        <f>D102</f>
        <v>0</v>
      </c>
      <c r="E103" s="8">
        <f>SUM(E102:E102)</f>
        <v>0</v>
      </c>
    </row>
    <row r="104" spans="1:6" ht="12.7" x14ac:dyDescent="0.4">
      <c r="A104" s="15" t="s">
        <v>116</v>
      </c>
      <c r="B104" s="8">
        <f>SUM(B100-B103)</f>
        <v>31000</v>
      </c>
      <c r="C104" s="8">
        <f>C100-C103</f>
        <v>38240.410000000003</v>
      </c>
      <c r="D104" s="8">
        <f>D100-D103</f>
        <v>48100</v>
      </c>
      <c r="E104" s="8">
        <f>SUM(E100-E103)</f>
        <v>137600</v>
      </c>
    </row>
    <row r="105" spans="1:6" ht="12.7" x14ac:dyDescent="0.4">
      <c r="B105" s="5"/>
      <c r="C105" s="5"/>
      <c r="D105" s="5"/>
      <c r="E105" s="5"/>
    </row>
    <row r="106" spans="1:6" ht="12.7" x14ac:dyDescent="0.4">
      <c r="A106" s="16" t="s">
        <v>117</v>
      </c>
      <c r="B106" s="17">
        <f>SUM(B94+B104)</f>
        <v>31386.070000000065</v>
      </c>
      <c r="C106" s="17">
        <f>C94+C104</f>
        <v>74139.41</v>
      </c>
      <c r="D106" s="17">
        <f>D94+D104</f>
        <v>102600.40999999992</v>
      </c>
      <c r="E106" s="17">
        <f>SUM(E94+E104)</f>
        <v>137608.39000000001</v>
      </c>
    </row>
    <row r="108" spans="1:6" ht="12.7" x14ac:dyDescent="0.4"/>
    <row r="109" spans="1:6" ht="12.7" x14ac:dyDescent="0.4"/>
  </sheetData>
  <mergeCells count="2">
    <mergeCell ref="B2:D2"/>
    <mergeCell ref="B1:E1"/>
  </mergeCells>
  <pageMargins left="0" right="0" top="0" bottom="0" header="0" footer="0"/>
  <pageSetup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8FDCA669E53245843EB94F485391B6" ma:contentTypeVersion="15" ma:contentTypeDescription="Create a new document." ma:contentTypeScope="" ma:versionID="31968a7811fa0c49c4c65ea63479b817">
  <xsd:schema xmlns:xsd="http://www.w3.org/2001/XMLSchema" xmlns:xs="http://www.w3.org/2001/XMLSchema" xmlns:p="http://schemas.microsoft.com/office/2006/metadata/properties" xmlns:ns2="f6a0907e-0c4a-4cd7-9a9c-150b01be8b50" xmlns:ns3="3aab430a-2da9-4237-aaad-c9efeb0eacc5" targetNamespace="http://schemas.microsoft.com/office/2006/metadata/properties" ma:root="true" ma:fieldsID="f167c52266effadfcb89eeefae274dea" ns2:_="" ns3:_="">
    <xsd:import namespace="f6a0907e-0c4a-4cd7-9a9c-150b01be8b50"/>
    <xsd:import namespace="3aab430a-2da9-4237-aaad-c9efeb0eac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0907e-0c4a-4cd7-9a9c-150b01be8b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fa140c17-36ae-4a45-8f90-e80c207d5b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ab430a-2da9-4237-aaad-c9efeb0eacc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1859340-236d-408d-97ca-16579690e4e7}" ma:internalName="TaxCatchAll" ma:showField="CatchAllData" ma:web="3aab430a-2da9-4237-aaad-c9efeb0eac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a0907e-0c4a-4cd7-9a9c-150b01be8b50">
      <Terms xmlns="http://schemas.microsoft.com/office/infopath/2007/PartnerControls"/>
    </lcf76f155ced4ddcb4097134ff3c332f>
    <TaxCatchAll xmlns="3aab430a-2da9-4237-aaad-c9efeb0eacc5" xsi:nil="true"/>
  </documentManagement>
</p:properties>
</file>

<file path=customXml/itemProps1.xml><?xml version="1.0" encoding="utf-8"?>
<ds:datastoreItem xmlns:ds="http://schemas.openxmlformats.org/officeDocument/2006/customXml" ds:itemID="{69C236B6-F730-4330-A920-2422274915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5C0CC8-389B-4E28-AFC2-96E26D761D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a0907e-0c4a-4cd7-9a9c-150b01be8b50"/>
    <ds:schemaRef ds:uri="3aab430a-2da9-4237-aaad-c9efeb0eac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A7CFD2-71A8-4C2F-BA86-85A5FDA6D874}">
  <ds:schemaRefs>
    <ds:schemaRef ds:uri="http://schemas.microsoft.com/office/2006/metadata/properties"/>
    <ds:schemaRef ds:uri="http://schemas.microsoft.com/office/infopath/2007/PartnerControls"/>
    <ds:schemaRef ds:uri="f6a0907e-0c4a-4cd7-9a9c-150b01be8b50"/>
    <ds:schemaRef ds:uri="3aab430a-2da9-4237-aaad-c9efeb0eacc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Kuban</dc:creator>
  <cp:keywords/>
  <dc:description/>
  <cp:lastModifiedBy>Eric Kuban</cp:lastModifiedBy>
  <cp:revision/>
  <dcterms:created xsi:type="dcterms:W3CDTF">2023-06-13T13:46:00Z</dcterms:created>
  <dcterms:modified xsi:type="dcterms:W3CDTF">2025-09-07T23:04:05Z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0x0101002F8FDCA669E53245843EB94F485391B6</vt:lpwstr>
  </property>
  <property fmtid="{D5CDD505-2E9C-101B-9397-08002B2CF9AE}" pid="3" name="MediaServiceImageTags">
    <vt:lpwstr/>
  </property>
</Properties>
</file>